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lina_Kardanova\Desktop\ПРОГРАММА 2017 ноябрь-декабрь 2016\ПРОГРАММА 2017-2019 (коррект.декабрь 2016) - копия\"/>
    </mc:Choice>
  </mc:AlternateContent>
  <bookViews>
    <workbookView xWindow="0" yWindow="0" windowWidth="28800" windowHeight="11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H37" i="1"/>
  <c r="J43" i="1"/>
  <c r="H43" i="1"/>
  <c r="J26" i="1"/>
  <c r="H26" i="1"/>
  <c r="J20" i="1"/>
  <c r="H20" i="1"/>
  <c r="J23" i="1"/>
  <c r="H23" i="1"/>
  <c r="J18" i="1"/>
  <c r="J17" i="1" s="1"/>
  <c r="H18" i="1"/>
  <c r="H17" i="1"/>
  <c r="J16" i="1"/>
  <c r="J15" i="1"/>
  <c r="H16" i="1"/>
  <c r="H15" i="1"/>
  <c r="I16" i="1"/>
  <c r="I15" i="1"/>
  <c r="G16" i="1"/>
  <c r="G15" i="1"/>
  <c r="F18" i="1"/>
  <c r="F16" i="1"/>
  <c r="F15" i="1"/>
  <c r="E16" i="1"/>
  <c r="J40" i="1" l="1"/>
  <c r="I40" i="1"/>
  <c r="H40" i="1"/>
  <c r="G40" i="1"/>
  <c r="F40" i="1"/>
  <c r="E40" i="1"/>
  <c r="I43" i="1"/>
  <c r="I37" i="1"/>
  <c r="I26" i="1"/>
  <c r="I23" i="1"/>
  <c r="I20" i="1"/>
  <c r="I17" i="1"/>
  <c r="I14" i="1"/>
  <c r="E43" i="1"/>
  <c r="E37" i="1"/>
  <c r="E26" i="1"/>
  <c r="E23" i="1"/>
  <c r="E20" i="1"/>
  <c r="E17" i="1"/>
  <c r="E14" i="1"/>
  <c r="G43" i="1"/>
  <c r="G37" i="1"/>
  <c r="G26" i="1"/>
  <c r="G23" i="1"/>
  <c r="G20" i="1"/>
  <c r="G17" i="1"/>
  <c r="G14" i="1"/>
  <c r="J34" i="1"/>
  <c r="J14" i="1"/>
  <c r="H14" i="1"/>
  <c r="F37" i="1"/>
  <c r="F34" i="1" s="1"/>
  <c r="F23" i="1"/>
  <c r="F20" i="1"/>
  <c r="F17" i="1"/>
  <c r="F14" i="1"/>
  <c r="F43" i="1"/>
  <c r="F26" i="1"/>
  <c r="G34" i="1" l="1"/>
  <c r="I13" i="1"/>
  <c r="E34" i="1"/>
  <c r="I34" i="1"/>
  <c r="I45" i="1" s="1"/>
  <c r="H34" i="1"/>
  <c r="G13" i="1"/>
  <c r="G45" i="1" s="1"/>
  <c r="E13" i="1"/>
  <c r="E45" i="1" s="1"/>
  <c r="F13" i="1"/>
  <c r="F45" i="1" s="1"/>
  <c r="J13" i="1"/>
  <c r="J45" i="1" s="1"/>
  <c r="H13" i="1"/>
  <c r="H45" i="1" l="1"/>
  <c r="G46" i="1" s="1"/>
  <c r="I46" i="1"/>
  <c r="E46" i="1"/>
</calcChain>
</file>

<file path=xl/sharedStrings.xml><?xml version="1.0" encoding="utf-8"?>
<sst xmlns="http://schemas.openxmlformats.org/spreadsheetml/2006/main" count="136" uniqueCount="101">
  <si>
    <t xml:space="preserve">Перечень основных программных мероприятий «Развитие образования г. Владикавказа на 2017 год </t>
  </si>
  <si>
    <t>и на плановый период 2018 и 2019 годов»</t>
  </si>
  <si>
    <t>№                        п/п</t>
  </si>
  <si>
    <t>Наименование                                                                                       мероприятий</t>
  </si>
  <si>
    <t>Срок                     исполнения</t>
  </si>
  <si>
    <t>Финансирование, (тыс. руб.)</t>
  </si>
  <si>
    <t>Исполнители</t>
  </si>
  <si>
    <t xml:space="preserve">Ожидаемые результаты     </t>
  </si>
  <si>
    <t>в том числе:</t>
  </si>
  <si>
    <t>2017г.</t>
  </si>
  <si>
    <t>2018г.</t>
  </si>
  <si>
    <t>2019г.</t>
  </si>
  <si>
    <t xml:space="preserve">Подпрограмма 1 "Развитие системы дошкольного, общего и дополнительного образования» </t>
  </si>
  <si>
    <t>в течение года</t>
  </si>
  <si>
    <t>Обеспечение функционирования муниципальных образовательных организаций дощкольного, общего и дополнительного образования в соответствии с уставными задачами</t>
  </si>
  <si>
    <t>1.1.</t>
  </si>
  <si>
    <t>Обеспечение деятельности (оказание услуг) муниципальных образовательных организаций</t>
  </si>
  <si>
    <t>1.1.1.</t>
  </si>
  <si>
    <t>Обеспечение деятельности бюджетных организаций</t>
  </si>
  <si>
    <t>1.1.2.</t>
  </si>
  <si>
    <t>Обеспечение деятельности    автономных организаций</t>
  </si>
  <si>
    <t>1.2.</t>
  </si>
  <si>
    <t>Развитие материально-технической базы муниципальных образовательных организаций</t>
  </si>
  <si>
    <t>Увеличение числа муниципальных образовательных организаций, материально-техническая база которых соответствует современным требованиям</t>
  </si>
  <si>
    <t>1.2.1.</t>
  </si>
  <si>
    <t>Развитие материально-технической базы бюджетных муниципальных образовательных организаций</t>
  </si>
  <si>
    <t>1.2.2.</t>
  </si>
  <si>
    <t>Развитие материально-технической базы автономных муниципальных образовательных организаций</t>
  </si>
  <si>
    <t>1.3.</t>
  </si>
  <si>
    <t>Обеспечение безопасного пребывания обучающихся в муниципальных образовательных организациях</t>
  </si>
  <si>
    <t>1.3.1.</t>
  </si>
  <si>
    <t>Обеспечение безопасного пребывания детей в бюджетных организациях</t>
  </si>
  <si>
    <t>1.3.2.</t>
  </si>
  <si>
    <t>Обеспечение безопасного пребывания детей в автономных организациях</t>
  </si>
  <si>
    <t xml:space="preserve">1.4. </t>
  </si>
  <si>
    <t>Организация питания в общеобразовательных организациях</t>
  </si>
  <si>
    <t xml:space="preserve">Обеспечение беспребойного функционирования технологического </t>
  </si>
  <si>
    <t>1.4.1.</t>
  </si>
  <si>
    <t>Организация питания в бюджетных организациях</t>
  </si>
  <si>
    <t>1.4.2.</t>
  </si>
  <si>
    <t>Организация питания в автономных организациях</t>
  </si>
  <si>
    <t>2.</t>
  </si>
  <si>
    <t>Подпрограмма 2 "Образование г. Владикавказа - образование будущего"</t>
  </si>
  <si>
    <t>2.1.</t>
  </si>
  <si>
    <t xml:space="preserve">Обеспечение деятельности (оказание услуг) Владикавказского муниципального казенного учреждения «Организационно-методический центр» </t>
  </si>
  <si>
    <t>Владикавказское муниципальное казенное учреждение «Организационно-методический центр»</t>
  </si>
  <si>
    <t>2.2.</t>
  </si>
  <si>
    <t>Проведение городских массовых мероприятий, в том числе направленных на поддержку детей с общеинтеллектуальной и творческой одаренностью.</t>
  </si>
  <si>
    <t>Обеспечение участия обучающихся образовательных учреждениях во всероссийских мероприятиях.</t>
  </si>
  <si>
    <t xml:space="preserve"> Проведение конференций, конкурсов, фестивалей, олимпиад. </t>
  </si>
  <si>
    <t>Обеспечение проведения мероприятий, направленных на развитие системы оценки качества образования.</t>
  </si>
  <si>
    <t>Организация и проведение мероприятий, направленных на развитие национального образования</t>
  </si>
  <si>
    <t>2.3.</t>
  </si>
  <si>
    <t>Совершенствование мероприятий, направленных на повышение квалификации педагогических работников, сотрудников Управления образования, методистов ВМКУ «ОМЦ», развитие системы конкурсов профессионального мастерства и стимулирование труда работников образовательных организаций г.Владикавказа</t>
  </si>
  <si>
    <t xml:space="preserve">Владикавказское муниципальное казенное учреждение «Организационно-методический центр» </t>
  </si>
  <si>
    <t>Развитие системы повышения квалификации работников муниципальной системы образования</t>
  </si>
  <si>
    <t>3.</t>
  </si>
  <si>
    <t>Подпрограмма 3 "Социальная помощь населению: охрана семьи и детства"</t>
  </si>
  <si>
    <t>3.1.</t>
  </si>
  <si>
    <t>Организация ежеквартальных выплат денежных средств в виде компенсации родителям (законным представителям), имеющим детей, посещающих дошкольные образовательные организации</t>
  </si>
  <si>
    <t>Министерство Образования и науки РСО-Алания, Управление образования, дошкольные организации</t>
  </si>
  <si>
    <t>Выплата компенсации части родительской платы за содержание ребенка в ДОУ</t>
  </si>
  <si>
    <t>3.2.</t>
  </si>
  <si>
    <t>Оказание адресной поддержки детей из малообеспеченных семей в ходе подготовки к новому учебному году</t>
  </si>
  <si>
    <t>Оказание финансовой поддержки детям из малообеспеченных семей</t>
  </si>
  <si>
    <t>3.3.</t>
  </si>
  <si>
    <t>Обеспечение горячим питанием детей из малообеспеченных семей</t>
  </si>
  <si>
    <t xml:space="preserve">Обеспечение предоставления социальной помощи детям из малообеспеченных семей в части предоставления горячего питания. </t>
  </si>
  <si>
    <t>3.3.1.</t>
  </si>
  <si>
    <t>Обеспечение горячим питанием учащихся автономных организаций</t>
  </si>
  <si>
    <t>3.3.2.</t>
  </si>
  <si>
    <t>Обеспечение горячим питанием учащихся бюджетных организаций</t>
  </si>
  <si>
    <t>3.4.</t>
  </si>
  <si>
    <t>Организация отдыха детей в оздоровительных пришкольных лагерях с дневным пребыванием в период весенних, летних, осенних и зимних каникул</t>
  </si>
  <si>
    <t>Министерство Труда и социального развития по РСО-Алания, Управление Образования, 42 общеобразовательныеорганизации</t>
  </si>
  <si>
    <t>Предоставление услуг по организации отдыха, оздоровления и занятости детей из малообеспеченных и социально-незащищенных семей</t>
  </si>
  <si>
    <t>4.</t>
  </si>
  <si>
    <t>4.1.</t>
  </si>
  <si>
    <t>Обеспечение деятельности Управления образования АМС г.Вдадикавказа</t>
  </si>
  <si>
    <t xml:space="preserve"> </t>
  </si>
  <si>
    <t>Заместитель главы администрации-</t>
  </si>
  <si>
    <t>муниципальные образовательные организации</t>
  </si>
  <si>
    <t xml:space="preserve"> Приложение 1 к МП</t>
  </si>
  <si>
    <t>Обеспечение эффективного функционирования Управления образования АМС  г. Владикавказа</t>
  </si>
  <si>
    <t>Увеличение числа обучающихся и воспитанников, участвующих в мероприятиях, конкурсах, фестивалях, конференциях.</t>
  </si>
  <si>
    <t>Обеспечение эффективного функционирования Управления образования АМС г. Владикавказа</t>
  </si>
  <si>
    <t>Управление образования АМС г.Владикавказа</t>
  </si>
  <si>
    <t xml:space="preserve">Итого </t>
  </si>
  <si>
    <t>Итого по программе, (тыс. руб.)</t>
  </si>
  <si>
    <r>
      <t>Обеспечение безопасного пребывания детей в образовательных организациях</t>
    </r>
    <r>
      <rPr>
        <sz val="11"/>
        <color rgb="FF000000"/>
        <rFont val="Times New Roman"/>
        <family val="1"/>
        <charset val="204"/>
      </rPr>
      <t xml:space="preserve"> </t>
    </r>
  </si>
  <si>
    <t>респ. бюджет</t>
  </si>
  <si>
    <t>мун. бюджет</t>
  </si>
  <si>
    <t xml:space="preserve">начальник Управления образования                                                                                  </t>
  </si>
  <si>
    <t xml:space="preserve">  Р.Гозюмов</t>
  </si>
  <si>
    <t>3.4.1.</t>
  </si>
  <si>
    <t>3.4.2.</t>
  </si>
  <si>
    <t>Организация отдыха детей в оздоровительных пришкольных лагерях с дневным пребыванием в период весенних, летних, осенних и зимних каникул автономных организаций</t>
  </si>
  <si>
    <t>Организация отдыха детей в оздоровительных пришкольных лагерях с дневным пребыванием в период весенних, летних, осенних и зимних каникул бюджетных организаций</t>
  </si>
  <si>
    <t>Год финансирования</t>
  </si>
  <si>
    <t xml:space="preserve"> «Развитие образования г.Владикавказа на 2017 год и на плановый период 2018 и 2019 годов»</t>
  </si>
  <si>
    <t xml:space="preserve">Подпрограмма 4 "Обеспечение создания условий для реализации муниципальной программы "Развитие образования г.Владикавказа"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</si>
</sst>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Font="1" applyBorder="1"/>
    <xf numFmtId="0" fontId="6" fillId="0" borderId="1" xfId="0" applyFont="1" applyBorder="1"/>
    <xf numFmtId="4" fontId="1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zoomScaleNormal="100" workbookViewId="0">
      <pane xSplit="4" ySplit="12" topLeftCell="E43" activePane="bottomRight" state="frozen"/>
      <selection pane="topRight" activeCell="E1" sqref="E1"/>
      <selection pane="bottomLeft" activeCell="A14" sqref="A14"/>
      <selection pane="bottomRight" activeCell="E16" sqref="E16"/>
    </sheetView>
  </sheetViews>
  <sheetFormatPr defaultRowHeight="15" x14ac:dyDescent="0.25"/>
  <cols>
    <col min="1" max="1" width="7.42578125" style="32" customWidth="1"/>
    <col min="2" max="2" width="42.5703125" customWidth="1"/>
    <col min="3" max="3" width="10.7109375" customWidth="1"/>
    <col min="4" max="4" width="8.140625" customWidth="1"/>
    <col min="5" max="5" width="14.42578125" bestFit="1" customWidth="1"/>
    <col min="6" max="6" width="13.5703125" bestFit="1" customWidth="1"/>
    <col min="7" max="7" width="14.42578125" bestFit="1" customWidth="1"/>
    <col min="8" max="8" width="13.5703125" bestFit="1" customWidth="1"/>
    <col min="9" max="9" width="14.42578125" bestFit="1" customWidth="1"/>
    <col min="10" max="10" width="13.5703125" bestFit="1" customWidth="1"/>
    <col min="11" max="11" width="15.28515625" style="33" customWidth="1"/>
    <col min="12" max="12" width="36" customWidth="1"/>
  </cols>
  <sheetData>
    <row r="1" spans="1:12" x14ac:dyDescent="0.25">
      <c r="A1" s="15"/>
      <c r="B1" s="7"/>
      <c r="C1" s="7"/>
      <c r="D1" s="7"/>
      <c r="E1" s="7"/>
      <c r="F1" s="7"/>
      <c r="G1" s="7"/>
      <c r="H1" s="7"/>
      <c r="I1" s="7"/>
      <c r="J1" s="7"/>
      <c r="K1" s="13"/>
      <c r="L1" s="7"/>
    </row>
    <row r="2" spans="1:12" x14ac:dyDescent="0.25">
      <c r="A2" s="15"/>
      <c r="B2" s="7"/>
      <c r="C2" s="7"/>
      <c r="D2" s="7"/>
      <c r="E2" s="7"/>
      <c r="F2" s="7"/>
      <c r="G2" s="7"/>
      <c r="H2" s="7"/>
      <c r="I2" s="7"/>
      <c r="J2" s="7"/>
      <c r="K2" s="62" t="s">
        <v>82</v>
      </c>
      <c r="L2" s="62"/>
    </row>
    <row r="3" spans="1:12" ht="33.75" customHeight="1" x14ac:dyDescent="0.25">
      <c r="A3" s="15"/>
      <c r="B3" s="7"/>
      <c r="C3" s="7"/>
      <c r="D3" s="7"/>
      <c r="E3" s="7"/>
      <c r="F3" s="7"/>
      <c r="G3" s="7"/>
      <c r="H3" s="7"/>
      <c r="I3" s="7"/>
      <c r="J3" s="7"/>
      <c r="K3" s="63" t="s">
        <v>99</v>
      </c>
      <c r="L3" s="63"/>
    </row>
    <row r="4" spans="1:12" x14ac:dyDescent="0.25">
      <c r="A4" s="15"/>
      <c r="B4" s="7"/>
      <c r="C4" s="7"/>
      <c r="D4" s="7"/>
      <c r="E4" s="7"/>
      <c r="F4" s="7"/>
      <c r="G4" s="7"/>
      <c r="H4" s="7"/>
      <c r="I4" s="7"/>
      <c r="J4" s="7"/>
      <c r="K4" s="13"/>
      <c r="L4" s="7"/>
    </row>
    <row r="5" spans="1:12" x14ac:dyDescent="0.25">
      <c r="A5" s="16"/>
      <c r="B5" s="7"/>
      <c r="C5" s="7"/>
      <c r="D5" s="7"/>
      <c r="E5" s="7"/>
      <c r="F5" s="7"/>
      <c r="G5" s="7"/>
      <c r="H5" s="7"/>
      <c r="I5" s="7"/>
      <c r="J5" s="7"/>
      <c r="K5" s="13"/>
      <c r="L5" s="7"/>
    </row>
    <row r="6" spans="1:12" ht="18.75" x14ac:dyDescent="0.25">
      <c r="A6" s="61" t="s">
        <v>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ht="18.75" x14ac:dyDescent="0.25">
      <c r="A7" s="61" t="s">
        <v>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x14ac:dyDescent="0.25">
      <c r="A8" s="16"/>
      <c r="B8" s="7"/>
      <c r="C8" s="7"/>
      <c r="D8" s="7"/>
      <c r="E8" s="7"/>
      <c r="F8" s="7"/>
      <c r="G8" s="7"/>
      <c r="H8" s="7"/>
      <c r="I8" s="7"/>
      <c r="J8" s="7"/>
      <c r="K8" s="13"/>
      <c r="L8" s="7"/>
    </row>
    <row r="9" spans="1:12" x14ac:dyDescent="0.25">
      <c r="A9" s="50" t="s">
        <v>2</v>
      </c>
      <c r="B9" s="50" t="s">
        <v>3</v>
      </c>
      <c r="C9" s="49" t="s">
        <v>4</v>
      </c>
      <c r="D9" s="50" t="s">
        <v>5</v>
      </c>
      <c r="E9" s="50"/>
      <c r="F9" s="50"/>
      <c r="G9" s="50"/>
      <c r="H9" s="50"/>
      <c r="I9" s="50"/>
      <c r="J9" s="50"/>
      <c r="K9" s="49" t="s">
        <v>6</v>
      </c>
      <c r="L9" s="50" t="s">
        <v>7</v>
      </c>
    </row>
    <row r="10" spans="1:12" x14ac:dyDescent="0.25">
      <c r="A10" s="50"/>
      <c r="B10" s="50"/>
      <c r="C10" s="49"/>
      <c r="D10" s="51" t="s">
        <v>98</v>
      </c>
      <c r="E10" s="58" t="s">
        <v>8</v>
      </c>
      <c r="F10" s="59"/>
      <c r="G10" s="59"/>
      <c r="H10" s="59"/>
      <c r="I10" s="59"/>
      <c r="J10" s="60"/>
      <c r="K10" s="49"/>
      <c r="L10" s="50"/>
    </row>
    <row r="11" spans="1:12" x14ac:dyDescent="0.25">
      <c r="A11" s="50"/>
      <c r="B11" s="50"/>
      <c r="C11" s="49"/>
      <c r="D11" s="51"/>
      <c r="E11" s="58" t="s">
        <v>9</v>
      </c>
      <c r="F11" s="60"/>
      <c r="G11" s="58" t="s">
        <v>10</v>
      </c>
      <c r="H11" s="60"/>
      <c r="I11" s="58" t="s">
        <v>11</v>
      </c>
      <c r="J11" s="60"/>
      <c r="K11" s="49"/>
      <c r="L11" s="50"/>
    </row>
    <row r="12" spans="1:12" ht="20.25" customHeight="1" x14ac:dyDescent="0.25">
      <c r="A12" s="50"/>
      <c r="B12" s="50"/>
      <c r="C12" s="49"/>
      <c r="D12" s="51"/>
      <c r="E12" s="17" t="s">
        <v>90</v>
      </c>
      <c r="F12" s="17" t="s">
        <v>91</v>
      </c>
      <c r="G12" s="17" t="s">
        <v>90</v>
      </c>
      <c r="H12" s="17" t="s">
        <v>91</v>
      </c>
      <c r="I12" s="17" t="s">
        <v>90</v>
      </c>
      <c r="J12" s="17" t="s">
        <v>91</v>
      </c>
      <c r="K12" s="49"/>
      <c r="L12" s="50"/>
    </row>
    <row r="13" spans="1:12" ht="42.75" x14ac:dyDescent="0.25">
      <c r="A13" s="17">
        <v>1</v>
      </c>
      <c r="B13" s="18" t="s">
        <v>12</v>
      </c>
      <c r="C13" s="4" t="s">
        <v>13</v>
      </c>
      <c r="D13" s="8"/>
      <c r="E13" s="28">
        <f t="shared" ref="E13:J13" si="0">E14+E17+E20+E23</f>
        <v>1342220</v>
      </c>
      <c r="F13" s="28">
        <f t="shared" si="0"/>
        <v>658196.1</v>
      </c>
      <c r="G13" s="28">
        <f t="shared" si="0"/>
        <v>971203</v>
      </c>
      <c r="H13" s="28">
        <f t="shared" si="0"/>
        <v>671096.1</v>
      </c>
      <c r="I13" s="28">
        <f t="shared" si="0"/>
        <v>1281005</v>
      </c>
      <c r="J13" s="28">
        <f t="shared" si="0"/>
        <v>682896.1</v>
      </c>
      <c r="K13" s="2" t="s">
        <v>81</v>
      </c>
      <c r="L13" s="19"/>
    </row>
    <row r="14" spans="1:12" ht="75" x14ac:dyDescent="0.25">
      <c r="A14" s="17" t="s">
        <v>15</v>
      </c>
      <c r="B14" s="18" t="s">
        <v>16</v>
      </c>
      <c r="C14" s="52" t="s">
        <v>13</v>
      </c>
      <c r="D14" s="53"/>
      <c r="E14" s="28">
        <f t="shared" ref="E14:J14" si="1">E15+E16</f>
        <v>1342220</v>
      </c>
      <c r="F14" s="28">
        <f t="shared" si="1"/>
        <v>588206.1</v>
      </c>
      <c r="G14" s="28">
        <f t="shared" si="1"/>
        <v>971203</v>
      </c>
      <c r="H14" s="28">
        <f t="shared" si="1"/>
        <v>601106.1</v>
      </c>
      <c r="I14" s="28">
        <f t="shared" si="1"/>
        <v>1281005</v>
      </c>
      <c r="J14" s="28">
        <f t="shared" si="1"/>
        <v>612906.1</v>
      </c>
      <c r="K14" s="2"/>
      <c r="L14" s="19" t="s">
        <v>14</v>
      </c>
    </row>
    <row r="15" spans="1:12" ht="30" x14ac:dyDescent="0.25">
      <c r="A15" s="19" t="s">
        <v>17</v>
      </c>
      <c r="B15" s="20" t="s">
        <v>18</v>
      </c>
      <c r="C15" s="52"/>
      <c r="D15" s="53"/>
      <c r="E15" s="29">
        <v>1270175</v>
      </c>
      <c r="F15" s="29">
        <f>280806.1+197444+2800</f>
        <v>481050.1</v>
      </c>
      <c r="G15" s="29">
        <f>375390+523768</f>
        <v>899158</v>
      </c>
      <c r="H15" s="29">
        <f>285306.1+202544+3000</f>
        <v>490850.1</v>
      </c>
      <c r="I15" s="29">
        <f>511190+697770</f>
        <v>1208960</v>
      </c>
      <c r="J15" s="29">
        <f>290406.1+205544+3200</f>
        <v>499150.1</v>
      </c>
      <c r="K15" s="14"/>
      <c r="L15" s="10"/>
    </row>
    <row r="16" spans="1:12" ht="30" x14ac:dyDescent="0.25">
      <c r="A16" s="19" t="s">
        <v>19</v>
      </c>
      <c r="B16" s="20" t="s">
        <v>20</v>
      </c>
      <c r="C16" s="52"/>
      <c r="D16" s="53"/>
      <c r="E16" s="29">
        <f>34515+37530</f>
        <v>72045</v>
      </c>
      <c r="F16" s="29">
        <f>19400+4656+83100</f>
        <v>107156</v>
      </c>
      <c r="G16" s="29">
        <f>34515+37530</f>
        <v>72045</v>
      </c>
      <c r="H16" s="29">
        <f>19400+4656+86200</f>
        <v>110256</v>
      </c>
      <c r="I16" s="29">
        <f>34515+37530</f>
        <v>72045</v>
      </c>
      <c r="J16" s="29">
        <f>19400+4656+89700</f>
        <v>113756</v>
      </c>
      <c r="K16" s="14"/>
      <c r="L16" s="10"/>
    </row>
    <row r="17" spans="1:12" ht="75" x14ac:dyDescent="0.25">
      <c r="A17" s="17" t="s">
        <v>21</v>
      </c>
      <c r="B17" s="18" t="s">
        <v>22</v>
      </c>
      <c r="C17" s="55" t="s">
        <v>13</v>
      </c>
      <c r="D17" s="53"/>
      <c r="E17" s="21">
        <f t="shared" ref="E17:J17" si="2">E18+E19</f>
        <v>0</v>
      </c>
      <c r="F17" s="21">
        <f t="shared" si="2"/>
        <v>18500</v>
      </c>
      <c r="G17" s="21">
        <f t="shared" si="2"/>
        <v>0</v>
      </c>
      <c r="H17" s="22">
        <f t="shared" si="2"/>
        <v>18500</v>
      </c>
      <c r="I17" s="23">
        <f t="shared" si="2"/>
        <v>0</v>
      </c>
      <c r="J17" s="23">
        <f t="shared" si="2"/>
        <v>18500</v>
      </c>
      <c r="K17" s="2" t="s">
        <v>81</v>
      </c>
      <c r="L17" s="19" t="s">
        <v>23</v>
      </c>
    </row>
    <row r="18" spans="1:12" ht="51.75" customHeight="1" x14ac:dyDescent="0.25">
      <c r="A18" s="19" t="s">
        <v>24</v>
      </c>
      <c r="B18" s="20" t="s">
        <v>25</v>
      </c>
      <c r="C18" s="56"/>
      <c r="D18" s="53"/>
      <c r="E18" s="29"/>
      <c r="F18" s="29">
        <f>19705-1500</f>
        <v>18205</v>
      </c>
      <c r="G18" s="29"/>
      <c r="H18" s="29">
        <f>19705-1500</f>
        <v>18205</v>
      </c>
      <c r="I18" s="29"/>
      <c r="J18" s="29">
        <f>19705-1500</f>
        <v>18205</v>
      </c>
      <c r="K18" s="14"/>
      <c r="L18" s="10"/>
    </row>
    <row r="19" spans="1:12" ht="45" customHeight="1" x14ac:dyDescent="0.25">
      <c r="A19" s="24" t="s">
        <v>26</v>
      </c>
      <c r="B19" s="25" t="s">
        <v>27</v>
      </c>
      <c r="C19" s="57"/>
      <c r="D19" s="53"/>
      <c r="E19" s="30"/>
      <c r="F19" s="30">
        <v>295</v>
      </c>
      <c r="G19" s="30"/>
      <c r="H19" s="29">
        <v>295</v>
      </c>
      <c r="I19" s="30"/>
      <c r="J19" s="30">
        <v>295</v>
      </c>
      <c r="K19" s="14"/>
      <c r="L19" s="10"/>
    </row>
    <row r="20" spans="1:12" ht="38.25" x14ac:dyDescent="0.25">
      <c r="A20" s="17" t="s">
        <v>28</v>
      </c>
      <c r="B20" s="18" t="s">
        <v>89</v>
      </c>
      <c r="C20" s="52" t="s">
        <v>13</v>
      </c>
      <c r="D20" s="50"/>
      <c r="E20" s="28">
        <f t="shared" ref="E20:J20" si="3">E21+E22</f>
        <v>0</v>
      </c>
      <c r="F20" s="28">
        <f t="shared" si="3"/>
        <v>49990</v>
      </c>
      <c r="G20" s="28">
        <f t="shared" si="3"/>
        <v>0</v>
      </c>
      <c r="H20" s="28">
        <f t="shared" si="3"/>
        <v>49990</v>
      </c>
      <c r="I20" s="28">
        <f t="shared" si="3"/>
        <v>0</v>
      </c>
      <c r="J20" s="28">
        <f t="shared" si="3"/>
        <v>49990</v>
      </c>
      <c r="K20" s="2" t="s">
        <v>81</v>
      </c>
      <c r="L20" s="54" t="s">
        <v>29</v>
      </c>
    </row>
    <row r="21" spans="1:12" ht="30" x14ac:dyDescent="0.25">
      <c r="A21" s="19" t="s">
        <v>30</v>
      </c>
      <c r="B21" s="20" t="s">
        <v>31</v>
      </c>
      <c r="C21" s="52"/>
      <c r="D21" s="50"/>
      <c r="E21" s="29"/>
      <c r="F21" s="29">
        <v>47028</v>
      </c>
      <c r="G21" s="29"/>
      <c r="H21" s="29">
        <v>47028</v>
      </c>
      <c r="I21" s="29"/>
      <c r="J21" s="29">
        <v>47028</v>
      </c>
      <c r="K21" s="14"/>
      <c r="L21" s="54"/>
    </row>
    <row r="22" spans="1:12" ht="30" x14ac:dyDescent="0.25">
      <c r="A22" s="19" t="s">
        <v>32</v>
      </c>
      <c r="B22" s="20" t="s">
        <v>33</v>
      </c>
      <c r="C22" s="52"/>
      <c r="D22" s="50"/>
      <c r="E22" s="29"/>
      <c r="F22" s="29">
        <v>2962</v>
      </c>
      <c r="G22" s="29"/>
      <c r="H22" s="29">
        <v>2962</v>
      </c>
      <c r="I22" s="29"/>
      <c r="J22" s="29">
        <v>2962</v>
      </c>
      <c r="K22" s="14"/>
      <c r="L22" s="54"/>
    </row>
    <row r="23" spans="1:12" ht="38.25" customHeight="1" x14ac:dyDescent="0.25">
      <c r="A23" s="40" t="s">
        <v>34</v>
      </c>
      <c r="B23" s="41" t="s">
        <v>35</v>
      </c>
      <c r="C23" s="64" t="s">
        <v>13</v>
      </c>
      <c r="D23" s="40"/>
      <c r="E23" s="42">
        <f t="shared" ref="E23:J23" si="4">E24+E25</f>
        <v>0</v>
      </c>
      <c r="F23" s="42">
        <f t="shared" si="4"/>
        <v>1500</v>
      </c>
      <c r="G23" s="42">
        <f t="shared" si="4"/>
        <v>0</v>
      </c>
      <c r="H23" s="42">
        <f t="shared" si="4"/>
        <v>1500</v>
      </c>
      <c r="I23" s="42">
        <f t="shared" si="4"/>
        <v>0</v>
      </c>
      <c r="J23" s="42">
        <f t="shared" si="4"/>
        <v>1500</v>
      </c>
      <c r="K23" s="43" t="s">
        <v>81</v>
      </c>
      <c r="L23" s="44" t="s">
        <v>36</v>
      </c>
    </row>
    <row r="24" spans="1:12" ht="30" x14ac:dyDescent="0.25">
      <c r="A24" s="40" t="s">
        <v>37</v>
      </c>
      <c r="B24" s="45" t="s">
        <v>38</v>
      </c>
      <c r="C24" s="65"/>
      <c r="D24" s="44"/>
      <c r="E24" s="46"/>
      <c r="F24" s="46">
        <v>1500</v>
      </c>
      <c r="G24" s="46"/>
      <c r="H24" s="46">
        <v>1500</v>
      </c>
      <c r="I24" s="46"/>
      <c r="J24" s="46">
        <v>1500</v>
      </c>
      <c r="K24" s="43"/>
      <c r="L24" s="44"/>
    </row>
    <row r="25" spans="1:12" ht="30" x14ac:dyDescent="0.25">
      <c r="A25" s="40" t="s">
        <v>39</v>
      </c>
      <c r="B25" s="45" t="s">
        <v>40</v>
      </c>
      <c r="C25" s="66"/>
      <c r="D25" s="44"/>
      <c r="E25" s="46"/>
      <c r="F25" s="46">
        <v>0</v>
      </c>
      <c r="G25" s="46"/>
      <c r="H25" s="46">
        <v>0</v>
      </c>
      <c r="I25" s="46"/>
      <c r="J25" s="46">
        <v>0</v>
      </c>
      <c r="K25" s="43"/>
      <c r="L25" s="44"/>
    </row>
    <row r="26" spans="1:12" ht="45" customHeight="1" x14ac:dyDescent="0.25">
      <c r="A26" s="17" t="s">
        <v>41</v>
      </c>
      <c r="B26" s="18" t="s">
        <v>42</v>
      </c>
      <c r="C26" s="4" t="s">
        <v>13</v>
      </c>
      <c r="D26" s="8"/>
      <c r="E26" s="28">
        <f t="shared" ref="E26:J26" si="5">E27+E28+E33</f>
        <v>0</v>
      </c>
      <c r="F26" s="28">
        <f t="shared" si="5"/>
        <v>5595</v>
      </c>
      <c r="G26" s="28">
        <f t="shared" si="5"/>
        <v>0</v>
      </c>
      <c r="H26" s="28">
        <f t="shared" si="5"/>
        <v>5595</v>
      </c>
      <c r="I26" s="28">
        <f t="shared" si="5"/>
        <v>0</v>
      </c>
      <c r="J26" s="28">
        <f t="shared" si="5"/>
        <v>5595</v>
      </c>
      <c r="K26" s="14"/>
      <c r="L26" s="17"/>
    </row>
    <row r="27" spans="1:12" ht="89.25" x14ac:dyDescent="0.25">
      <c r="A27" s="31" t="s">
        <v>43</v>
      </c>
      <c r="B27" s="20" t="s">
        <v>44</v>
      </c>
      <c r="C27" s="5" t="s">
        <v>13</v>
      </c>
      <c r="D27" s="11"/>
      <c r="E27" s="30"/>
      <c r="F27" s="30">
        <v>3900</v>
      </c>
      <c r="G27" s="30"/>
      <c r="H27" s="29">
        <v>3900</v>
      </c>
      <c r="I27" s="30"/>
      <c r="J27" s="30">
        <v>3900</v>
      </c>
      <c r="K27" s="6" t="s">
        <v>45</v>
      </c>
      <c r="L27" s="19" t="s">
        <v>83</v>
      </c>
    </row>
    <row r="28" spans="1:12" ht="60" x14ac:dyDescent="0.25">
      <c r="A28" s="50" t="s">
        <v>46</v>
      </c>
      <c r="B28" s="20" t="s">
        <v>47</v>
      </c>
      <c r="C28" s="52" t="s">
        <v>13</v>
      </c>
      <c r="D28" s="53"/>
      <c r="E28" s="70"/>
      <c r="F28" s="70">
        <v>1185</v>
      </c>
      <c r="G28" s="71"/>
      <c r="H28" s="70">
        <v>1185</v>
      </c>
      <c r="I28" s="71"/>
      <c r="J28" s="70">
        <v>1185</v>
      </c>
      <c r="K28" s="52" t="s">
        <v>45</v>
      </c>
      <c r="L28" s="67" t="s">
        <v>84</v>
      </c>
    </row>
    <row r="29" spans="1:12" ht="45" x14ac:dyDescent="0.25">
      <c r="A29" s="50"/>
      <c r="B29" s="20" t="s">
        <v>48</v>
      </c>
      <c r="C29" s="52"/>
      <c r="D29" s="53"/>
      <c r="E29" s="70"/>
      <c r="F29" s="70"/>
      <c r="G29" s="72"/>
      <c r="H29" s="70"/>
      <c r="I29" s="72"/>
      <c r="J29" s="70"/>
      <c r="K29" s="52"/>
      <c r="L29" s="68"/>
    </row>
    <row r="30" spans="1:12" ht="30" x14ac:dyDescent="0.25">
      <c r="A30" s="50"/>
      <c r="B30" s="20" t="s">
        <v>49</v>
      </c>
      <c r="C30" s="52"/>
      <c r="D30" s="53"/>
      <c r="E30" s="70"/>
      <c r="F30" s="70"/>
      <c r="G30" s="72"/>
      <c r="H30" s="70"/>
      <c r="I30" s="72"/>
      <c r="J30" s="70"/>
      <c r="K30" s="52"/>
      <c r="L30" s="68"/>
    </row>
    <row r="31" spans="1:12" ht="45" x14ac:dyDescent="0.25">
      <c r="A31" s="50"/>
      <c r="B31" s="20" t="s">
        <v>50</v>
      </c>
      <c r="C31" s="52"/>
      <c r="D31" s="53"/>
      <c r="E31" s="70"/>
      <c r="F31" s="70"/>
      <c r="G31" s="72"/>
      <c r="H31" s="70"/>
      <c r="I31" s="72"/>
      <c r="J31" s="70"/>
      <c r="K31" s="52"/>
      <c r="L31" s="68"/>
    </row>
    <row r="32" spans="1:12" ht="45" x14ac:dyDescent="0.25">
      <c r="A32" s="50"/>
      <c r="B32" s="20" t="s">
        <v>51</v>
      </c>
      <c r="C32" s="52"/>
      <c r="D32" s="53"/>
      <c r="E32" s="70"/>
      <c r="F32" s="70"/>
      <c r="G32" s="73"/>
      <c r="H32" s="70"/>
      <c r="I32" s="73"/>
      <c r="J32" s="70"/>
      <c r="K32" s="52"/>
      <c r="L32" s="69"/>
    </row>
    <row r="33" spans="1:12" ht="135" x14ac:dyDescent="0.25">
      <c r="A33" s="17" t="s">
        <v>52</v>
      </c>
      <c r="B33" s="20" t="s">
        <v>53</v>
      </c>
      <c r="C33" s="3" t="s">
        <v>13</v>
      </c>
      <c r="D33" s="8"/>
      <c r="E33" s="29"/>
      <c r="F33" s="29">
        <v>510</v>
      </c>
      <c r="G33" s="29"/>
      <c r="H33" s="29">
        <v>510</v>
      </c>
      <c r="I33" s="29"/>
      <c r="J33" s="29">
        <v>510</v>
      </c>
      <c r="K33" s="2" t="s">
        <v>54</v>
      </c>
      <c r="L33" s="19" t="s">
        <v>55</v>
      </c>
    </row>
    <row r="34" spans="1:12" ht="28.5" x14ac:dyDescent="0.25">
      <c r="A34" s="17" t="s">
        <v>56</v>
      </c>
      <c r="B34" s="18" t="s">
        <v>57</v>
      </c>
      <c r="C34" s="4" t="s">
        <v>13</v>
      </c>
      <c r="D34" s="17"/>
      <c r="E34" s="28">
        <f t="shared" ref="E34:J34" si="6">E35+E36+E37+E40</f>
        <v>56360</v>
      </c>
      <c r="F34" s="28">
        <f t="shared" si="6"/>
        <v>19350</v>
      </c>
      <c r="G34" s="28">
        <f t="shared" si="6"/>
        <v>40959.800000000003</v>
      </c>
      <c r="H34" s="28">
        <f t="shared" si="6"/>
        <v>19350</v>
      </c>
      <c r="I34" s="28">
        <f t="shared" si="6"/>
        <v>53784.800000000003</v>
      </c>
      <c r="J34" s="28">
        <f t="shared" si="6"/>
        <v>19350</v>
      </c>
      <c r="K34" s="2"/>
      <c r="L34" s="18"/>
    </row>
    <row r="35" spans="1:12" ht="102" x14ac:dyDescent="0.25">
      <c r="A35" s="17" t="s">
        <v>58</v>
      </c>
      <c r="B35" s="18" t="s">
        <v>59</v>
      </c>
      <c r="C35" s="4" t="s">
        <v>13</v>
      </c>
      <c r="D35" s="17"/>
      <c r="E35" s="28">
        <v>39400</v>
      </c>
      <c r="F35" s="28"/>
      <c r="G35" s="28">
        <v>28758.3</v>
      </c>
      <c r="H35" s="28"/>
      <c r="I35" s="28">
        <v>37675</v>
      </c>
      <c r="J35" s="28"/>
      <c r="K35" s="2" t="s">
        <v>60</v>
      </c>
      <c r="L35" s="17" t="s">
        <v>61</v>
      </c>
    </row>
    <row r="36" spans="1:12" ht="89.25" x14ac:dyDescent="0.25">
      <c r="A36" s="17" t="s">
        <v>62</v>
      </c>
      <c r="B36" s="18" t="s">
        <v>63</v>
      </c>
      <c r="C36" s="3" t="s">
        <v>13</v>
      </c>
      <c r="D36" s="17"/>
      <c r="E36" s="28"/>
      <c r="F36" s="28">
        <v>600</v>
      </c>
      <c r="G36" s="28"/>
      <c r="H36" s="28">
        <v>600</v>
      </c>
      <c r="I36" s="28"/>
      <c r="J36" s="28">
        <v>600</v>
      </c>
      <c r="K36" s="2" t="s">
        <v>45</v>
      </c>
      <c r="L36" s="19" t="s">
        <v>64</v>
      </c>
    </row>
    <row r="37" spans="1:12" ht="38.25" customHeight="1" x14ac:dyDescent="0.25">
      <c r="A37" s="17" t="s">
        <v>65</v>
      </c>
      <c r="B37" s="18" t="s">
        <v>66</v>
      </c>
      <c r="C37" s="52" t="s">
        <v>13</v>
      </c>
      <c r="D37" s="50"/>
      <c r="E37" s="27">
        <f t="shared" ref="E37:J37" si="7">E38+E39</f>
        <v>0</v>
      </c>
      <c r="F37" s="27">
        <f t="shared" si="7"/>
        <v>18750</v>
      </c>
      <c r="G37" s="27">
        <f t="shared" si="7"/>
        <v>0</v>
      </c>
      <c r="H37" s="27">
        <f t="shared" si="7"/>
        <v>18750</v>
      </c>
      <c r="I37" s="27">
        <f t="shared" si="7"/>
        <v>0</v>
      </c>
      <c r="J37" s="27">
        <f t="shared" si="7"/>
        <v>18750</v>
      </c>
      <c r="K37" s="55" t="s">
        <v>81</v>
      </c>
      <c r="L37" s="54" t="s">
        <v>67</v>
      </c>
    </row>
    <row r="38" spans="1:12" ht="30" x14ac:dyDescent="0.25">
      <c r="A38" s="17" t="s">
        <v>68</v>
      </c>
      <c r="B38" s="20" t="s">
        <v>69</v>
      </c>
      <c r="C38" s="52"/>
      <c r="D38" s="50"/>
      <c r="E38" s="29">
        <v>0</v>
      </c>
      <c r="F38" s="29">
        <v>395</v>
      </c>
      <c r="G38" s="29"/>
      <c r="H38" s="29">
        <v>395</v>
      </c>
      <c r="I38" s="29"/>
      <c r="J38" s="29">
        <v>395</v>
      </c>
      <c r="K38" s="56"/>
      <c r="L38" s="54"/>
    </row>
    <row r="39" spans="1:12" ht="30" x14ac:dyDescent="0.25">
      <c r="A39" s="17" t="s">
        <v>70</v>
      </c>
      <c r="B39" s="20" t="s">
        <v>71</v>
      </c>
      <c r="C39" s="52"/>
      <c r="D39" s="50"/>
      <c r="E39" s="29">
        <v>0</v>
      </c>
      <c r="F39" s="29">
        <v>18355</v>
      </c>
      <c r="G39" s="29"/>
      <c r="H39" s="29">
        <v>18355</v>
      </c>
      <c r="I39" s="29"/>
      <c r="J39" s="29">
        <v>18355</v>
      </c>
      <c r="K39" s="57"/>
      <c r="L39" s="54"/>
    </row>
    <row r="40" spans="1:12" ht="114.75" x14ac:dyDescent="0.25">
      <c r="A40" s="17" t="s">
        <v>72</v>
      </c>
      <c r="B40" s="18" t="s">
        <v>73</v>
      </c>
      <c r="C40" s="4" t="s">
        <v>13</v>
      </c>
      <c r="D40" s="8"/>
      <c r="E40" s="28">
        <f>E41+E42</f>
        <v>16960</v>
      </c>
      <c r="F40" s="28">
        <f t="shared" ref="F40:J40" si="8">F41+F42</f>
        <v>0</v>
      </c>
      <c r="G40" s="28">
        <f t="shared" si="8"/>
        <v>12201.5</v>
      </c>
      <c r="H40" s="28">
        <f t="shared" si="8"/>
        <v>0</v>
      </c>
      <c r="I40" s="28">
        <f t="shared" si="8"/>
        <v>16109.8</v>
      </c>
      <c r="J40" s="28">
        <f t="shared" si="8"/>
        <v>0</v>
      </c>
      <c r="K40" s="2" t="s">
        <v>74</v>
      </c>
      <c r="L40" s="17" t="s">
        <v>75</v>
      </c>
    </row>
    <row r="41" spans="1:12" ht="75" x14ac:dyDescent="0.25">
      <c r="A41" s="39" t="s">
        <v>94</v>
      </c>
      <c r="B41" s="20" t="s">
        <v>96</v>
      </c>
      <c r="C41" s="4"/>
      <c r="D41" s="9"/>
      <c r="E41" s="29">
        <v>700</v>
      </c>
      <c r="F41" s="29"/>
      <c r="G41" s="29">
        <v>700</v>
      </c>
      <c r="H41" s="29"/>
      <c r="I41" s="29">
        <v>700</v>
      </c>
      <c r="J41" s="29"/>
      <c r="K41" s="3"/>
      <c r="L41" s="17"/>
    </row>
    <row r="42" spans="1:12" ht="75" x14ac:dyDescent="0.25">
      <c r="A42" s="39" t="s">
        <v>95</v>
      </c>
      <c r="B42" s="20" t="s">
        <v>97</v>
      </c>
      <c r="C42" s="4"/>
      <c r="D42" s="9"/>
      <c r="E42" s="29">
        <v>16260</v>
      </c>
      <c r="F42" s="29"/>
      <c r="G42" s="29">
        <v>11501.5</v>
      </c>
      <c r="H42" s="29"/>
      <c r="I42" s="29">
        <v>15409.8</v>
      </c>
      <c r="J42" s="29"/>
      <c r="K42" s="3"/>
      <c r="L42" s="17"/>
    </row>
    <row r="43" spans="1:12" ht="57" x14ac:dyDescent="0.25">
      <c r="A43" s="17" t="s">
        <v>76</v>
      </c>
      <c r="B43" s="12" t="s">
        <v>100</v>
      </c>
      <c r="C43" s="4" t="s">
        <v>13</v>
      </c>
      <c r="D43" s="17"/>
      <c r="E43" s="28">
        <f t="shared" ref="E43:J43" si="9">E44</f>
        <v>0</v>
      </c>
      <c r="F43" s="28">
        <f t="shared" si="9"/>
        <v>7250</v>
      </c>
      <c r="G43" s="28">
        <f t="shared" si="9"/>
        <v>0</v>
      </c>
      <c r="H43" s="28">
        <f t="shared" si="9"/>
        <v>7250</v>
      </c>
      <c r="I43" s="28">
        <f t="shared" si="9"/>
        <v>0</v>
      </c>
      <c r="J43" s="28">
        <f t="shared" si="9"/>
        <v>7250</v>
      </c>
      <c r="K43" s="2" t="s">
        <v>86</v>
      </c>
      <c r="L43" s="19" t="s">
        <v>85</v>
      </c>
    </row>
    <row r="44" spans="1:12" ht="51" x14ac:dyDescent="0.25">
      <c r="A44" s="17" t="s">
        <v>77</v>
      </c>
      <c r="B44" s="20" t="s">
        <v>78</v>
      </c>
      <c r="C44" s="3" t="s">
        <v>13</v>
      </c>
      <c r="D44" s="19"/>
      <c r="E44" s="29">
        <v>0</v>
      </c>
      <c r="F44" s="29">
        <v>7250</v>
      </c>
      <c r="G44" s="29">
        <v>0</v>
      </c>
      <c r="H44" s="29">
        <v>7250</v>
      </c>
      <c r="I44" s="29">
        <v>0</v>
      </c>
      <c r="J44" s="29">
        <v>7250</v>
      </c>
      <c r="K44" s="2" t="s">
        <v>86</v>
      </c>
      <c r="L44" s="8"/>
    </row>
    <row r="45" spans="1:12" ht="27" customHeight="1" x14ac:dyDescent="0.25">
      <c r="A45" s="74" t="s">
        <v>88</v>
      </c>
      <c r="B45" s="75"/>
      <c r="C45" s="76"/>
      <c r="D45" s="26" t="s">
        <v>87</v>
      </c>
      <c r="E45" s="38">
        <f>E13+E26+E34+E43</f>
        <v>1398580</v>
      </c>
      <c r="F45" s="38">
        <f>F13+F26+F34+F43</f>
        <v>690391.1</v>
      </c>
      <c r="G45" s="38">
        <f>G13+G26+G34+G43</f>
        <v>1012162.8</v>
      </c>
      <c r="H45" s="38">
        <f t="shared" ref="H45:J45" si="10">H13+H26+H34+H43</f>
        <v>703291.1</v>
      </c>
      <c r="I45" s="38">
        <f>I13+I26+I34+I43</f>
        <v>1334789.8</v>
      </c>
      <c r="J45" s="38">
        <f t="shared" si="10"/>
        <v>715091.1</v>
      </c>
      <c r="K45" s="14"/>
      <c r="L45" s="8"/>
    </row>
    <row r="46" spans="1:12" ht="27" customHeight="1" x14ac:dyDescent="0.25">
      <c r="A46" s="77"/>
      <c r="B46" s="78"/>
      <c r="C46" s="79"/>
      <c r="D46" s="26"/>
      <c r="E46" s="83">
        <f>E45+F45</f>
        <v>2088971.1</v>
      </c>
      <c r="F46" s="84"/>
      <c r="G46" s="83">
        <f>G45+H45</f>
        <v>1715453.9</v>
      </c>
      <c r="H46" s="84"/>
      <c r="I46" s="83">
        <f>I45+J45</f>
        <v>2049880.9</v>
      </c>
      <c r="J46" s="84"/>
      <c r="K46" s="14"/>
      <c r="L46" s="9"/>
    </row>
    <row r="47" spans="1:12" ht="15" customHeight="1" x14ac:dyDescent="0.25">
      <c r="A47" s="77"/>
      <c r="B47" s="78"/>
      <c r="C47" s="79"/>
      <c r="D47" s="36"/>
      <c r="E47" s="58" t="s">
        <v>9</v>
      </c>
      <c r="F47" s="60"/>
      <c r="G47" s="58" t="s">
        <v>10</v>
      </c>
      <c r="H47" s="60"/>
      <c r="I47" s="58" t="s">
        <v>11</v>
      </c>
      <c r="J47" s="60"/>
      <c r="K47" s="37"/>
      <c r="L47" s="36"/>
    </row>
    <row r="48" spans="1:12" x14ac:dyDescent="0.25">
      <c r="A48" s="80"/>
      <c r="B48" s="81"/>
      <c r="C48" s="82"/>
      <c r="D48" s="36"/>
      <c r="E48" s="17" t="s">
        <v>90</v>
      </c>
      <c r="F48" s="17" t="s">
        <v>91</v>
      </c>
      <c r="G48" s="17" t="s">
        <v>90</v>
      </c>
      <c r="H48" s="17" t="s">
        <v>91</v>
      </c>
      <c r="I48" s="17" t="s">
        <v>90</v>
      </c>
      <c r="J48" s="17" t="s">
        <v>91</v>
      </c>
      <c r="K48" s="37"/>
      <c r="L48" s="36"/>
    </row>
    <row r="49" spans="1:12" x14ac:dyDescent="0.25">
      <c r="A49" s="16"/>
      <c r="B49" s="7"/>
      <c r="C49" s="7"/>
      <c r="D49" s="7"/>
      <c r="E49" s="7"/>
      <c r="F49" s="7"/>
      <c r="G49" s="7"/>
      <c r="H49" s="7"/>
      <c r="I49" s="7"/>
      <c r="J49" s="7"/>
      <c r="K49" s="13"/>
      <c r="L49" s="7"/>
    </row>
    <row r="50" spans="1:12" ht="69.75" customHeight="1" x14ac:dyDescent="0.25">
      <c r="A50" s="16" t="s">
        <v>79</v>
      </c>
      <c r="B50" s="7"/>
      <c r="C50" s="7"/>
      <c r="D50" s="7"/>
      <c r="E50" s="7"/>
      <c r="F50" s="7"/>
      <c r="G50" s="7"/>
      <c r="H50" s="7"/>
      <c r="I50" s="7"/>
      <c r="J50" s="7"/>
      <c r="K50" s="13"/>
      <c r="L50" s="7"/>
    </row>
    <row r="51" spans="1:12" ht="15.75" x14ac:dyDescent="0.25">
      <c r="A51" s="47" t="s">
        <v>80</v>
      </c>
      <c r="B51" s="47"/>
      <c r="C51" s="35"/>
      <c r="D51" s="35"/>
      <c r="E51" s="35"/>
      <c r="F51" s="35"/>
      <c r="G51" s="35"/>
      <c r="H51" s="34"/>
      <c r="I51" s="34"/>
      <c r="J51" s="34"/>
      <c r="K51" s="34"/>
      <c r="L51" s="7"/>
    </row>
    <row r="52" spans="1:12" ht="15.75" x14ac:dyDescent="0.25">
      <c r="A52" s="47" t="s">
        <v>92</v>
      </c>
      <c r="B52" s="47"/>
      <c r="C52" s="48"/>
      <c r="D52" s="48"/>
      <c r="E52" s="48"/>
      <c r="F52" s="48"/>
      <c r="G52" s="48"/>
      <c r="H52" s="48"/>
      <c r="I52" s="48"/>
      <c r="J52" s="48"/>
      <c r="K52" s="34" t="s">
        <v>93</v>
      </c>
      <c r="L52" s="7"/>
    </row>
    <row r="53" spans="1:12" ht="15.75" x14ac:dyDescent="0.25">
      <c r="A53" s="1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7"/>
    </row>
    <row r="54" spans="1:12" x14ac:dyDescent="0.25">
      <c r="A54" s="15"/>
      <c r="B54" s="7"/>
      <c r="C54" s="7"/>
      <c r="D54" s="7"/>
      <c r="E54" s="7"/>
      <c r="F54" s="7"/>
      <c r="G54" s="7"/>
      <c r="H54" s="7"/>
      <c r="I54" s="7"/>
      <c r="J54" s="7"/>
      <c r="K54" s="13"/>
      <c r="L54" s="7"/>
    </row>
    <row r="55" spans="1:12" x14ac:dyDescent="0.25">
      <c r="A55" s="15"/>
      <c r="B55" s="7"/>
      <c r="C55" s="7"/>
      <c r="D55" s="7"/>
      <c r="E55" s="7"/>
      <c r="F55" s="7"/>
      <c r="G55" s="7"/>
      <c r="H55" s="7"/>
      <c r="I55" s="7"/>
      <c r="J55" s="7"/>
      <c r="K55" s="13"/>
      <c r="L55" s="7"/>
    </row>
  </sheetData>
  <mergeCells count="48">
    <mergeCell ref="A45:C48"/>
    <mergeCell ref="E46:F46"/>
    <mergeCell ref="G46:H46"/>
    <mergeCell ref="I46:J46"/>
    <mergeCell ref="E47:F47"/>
    <mergeCell ref="G47:H47"/>
    <mergeCell ref="I47:J47"/>
    <mergeCell ref="C37:C39"/>
    <mergeCell ref="D37:D39"/>
    <mergeCell ref="L37:L39"/>
    <mergeCell ref="K37:K39"/>
    <mergeCell ref="C23:C25"/>
    <mergeCell ref="L28:L32"/>
    <mergeCell ref="J28:J32"/>
    <mergeCell ref="K28:K32"/>
    <mergeCell ref="I28:I32"/>
    <mergeCell ref="D28:D32"/>
    <mergeCell ref="F28:F32"/>
    <mergeCell ref="H28:H32"/>
    <mergeCell ref="E28:E32"/>
    <mergeCell ref="G28:G32"/>
    <mergeCell ref="A6:L6"/>
    <mergeCell ref="A7:L7"/>
    <mergeCell ref="K2:L2"/>
    <mergeCell ref="K3:L3"/>
    <mergeCell ref="A9:A12"/>
    <mergeCell ref="B9:B12"/>
    <mergeCell ref="C9:C12"/>
    <mergeCell ref="D9:J9"/>
    <mergeCell ref="E11:F11"/>
    <mergeCell ref="G11:H11"/>
    <mergeCell ref="I11:J11"/>
    <mergeCell ref="A52:B52"/>
    <mergeCell ref="A51:B51"/>
    <mergeCell ref="C52:J52"/>
    <mergeCell ref="K9:K12"/>
    <mergeCell ref="L9:L12"/>
    <mergeCell ref="D10:D12"/>
    <mergeCell ref="C14:C16"/>
    <mergeCell ref="D14:D16"/>
    <mergeCell ref="D17:D19"/>
    <mergeCell ref="C20:C22"/>
    <mergeCell ref="D20:D22"/>
    <mergeCell ref="L20:L22"/>
    <mergeCell ref="C17:C19"/>
    <mergeCell ref="E10:J10"/>
    <mergeCell ref="A28:A32"/>
    <mergeCell ref="C28:C32"/>
  </mergeCells>
  <pageMargins left="0.98425196850393704" right="0" top="0.74803149606299213" bottom="0.74803149606299213" header="0.31496062992125984" footer="0.31496062992125984"/>
  <pageSetup paperSize="9" scale="58" orientation="landscape" verticalDpi="0" r:id="rId1"/>
  <rowBreaks count="2" manualBreakCount="2">
    <brk id="25" max="16383" man="1"/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Залина Карданова</dc:creator>
  <cp:lastModifiedBy>Залина Карданова</cp:lastModifiedBy>
  <cp:lastPrinted>2016-12-08T08:07:23Z</cp:lastPrinted>
  <dcterms:created xsi:type="dcterms:W3CDTF">2016-11-28T07:30:47Z</dcterms:created>
  <dcterms:modified xsi:type="dcterms:W3CDTF">2016-12-08T08:09:33Z</dcterms:modified>
</cp:coreProperties>
</file>